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" windowWidth="18920" windowHeight="8507"/>
  </bookViews>
  <sheets>
    <sheet name="calibracion" sheetId="2" r:id="rId1"/>
    <sheet name="tabla ºC" sheetId="1" state="hidden" r:id="rId2"/>
  </sheets>
  <calcPr calcId="145621"/>
</workbook>
</file>

<file path=xl/calcChain.xml><?xml version="1.0" encoding="utf-8"?>
<calcChain xmlns="http://schemas.openxmlformats.org/spreadsheetml/2006/main">
  <c r="L15" i="1" l="1"/>
  <c r="I16" i="1" l="1"/>
  <c r="J15" i="1" s="1"/>
  <c r="I25" i="1"/>
  <c r="J24" i="1" s="1"/>
  <c r="I21" i="1"/>
  <c r="J20" i="1" s="1"/>
  <c r="K20" i="1" l="1"/>
  <c r="L20" i="1" s="1"/>
  <c r="K21" i="1"/>
  <c r="L21" i="1" s="1"/>
  <c r="K24" i="1"/>
  <c r="L24" i="1" s="1"/>
  <c r="K25" i="1"/>
  <c r="L25" i="1" s="1"/>
  <c r="K16" i="1"/>
  <c r="L16" i="1" s="1"/>
  <c r="K15" i="1"/>
  <c r="M24" i="1" l="1"/>
  <c r="F19" i="2" s="1"/>
  <c r="M20" i="1"/>
  <c r="F17" i="2" s="1"/>
  <c r="M15" i="1"/>
  <c r="F5" i="2" s="1"/>
  <c r="D12" i="2" s="1"/>
  <c r="G17" i="2" l="1"/>
  <c r="G19" i="2"/>
  <c r="D31" i="2" s="1"/>
  <c r="D27" i="2" l="1"/>
  <c r="D24" i="2"/>
</calcChain>
</file>

<file path=xl/sharedStrings.xml><?xml version="1.0" encoding="utf-8"?>
<sst xmlns="http://schemas.openxmlformats.org/spreadsheetml/2006/main" count="51" uniqueCount="42">
  <si>
    <t xml:space="preserve">T (ºc) </t>
  </si>
  <si>
    <t>Ω</t>
  </si>
  <si>
    <t>T (ºc)</t>
  </si>
  <si>
    <t xml:space="preserve"> </t>
  </si>
  <si>
    <t>ohmios</t>
  </si>
  <si>
    <t>ºC</t>
  </si>
  <si>
    <t>introducir mV</t>
  </si>
  <si>
    <t>mV</t>
  </si>
  <si>
    <t>excitación</t>
  </si>
  <si>
    <t>mA</t>
  </si>
  <si>
    <t>inicio   mV</t>
  </si>
  <si>
    <t>final    mV</t>
  </si>
  <si>
    <t>medida temperatura</t>
  </si>
  <si>
    <t>rango inicio</t>
  </si>
  <si>
    <t>rango final</t>
  </si>
  <si>
    <t>datos</t>
  </si>
  <si>
    <t>automata</t>
  </si>
  <si>
    <t>rango</t>
  </si>
  <si>
    <t>programador</t>
  </si>
  <si>
    <t>introducir en</t>
  </si>
  <si>
    <t>el programador</t>
  </si>
  <si>
    <t>introducir temperatura</t>
  </si>
  <si>
    <t>CONTROLADOR existente</t>
  </si>
  <si>
    <t>medir</t>
  </si>
  <si>
    <t xml:space="preserve">rango </t>
  </si>
  <si>
    <t>escala</t>
  </si>
  <si>
    <t>destino</t>
  </si>
  <si>
    <t>DUPLO-RTD</t>
  </si>
  <si>
    <t>seleccionar</t>
  </si>
  <si>
    <t>frontal DUPLO</t>
  </si>
  <si>
    <t>selector duplo-RTD</t>
  </si>
  <si>
    <r>
      <t xml:space="preserve">inicio ºC      </t>
    </r>
    <r>
      <rPr>
        <b/>
        <sz val="12"/>
        <color theme="1"/>
        <rFont val="Calibri"/>
        <family val="2"/>
        <scheme val="minor"/>
      </rPr>
      <t xml:space="preserve"> 4mA</t>
    </r>
  </si>
  <si>
    <r>
      <t xml:space="preserve">final ºC     </t>
    </r>
    <r>
      <rPr>
        <b/>
        <sz val="12"/>
        <color theme="1"/>
        <rFont val="Calibri"/>
        <family val="2"/>
        <scheme val="minor"/>
      </rPr>
      <t xml:space="preserve">  20mA</t>
    </r>
  </si>
  <si>
    <r>
      <t xml:space="preserve">inicio        </t>
    </r>
    <r>
      <rPr>
        <b/>
        <sz val="12"/>
        <color theme="1"/>
        <rFont val="Calibri"/>
        <family val="2"/>
        <scheme val="minor"/>
      </rPr>
      <t>4mA</t>
    </r>
  </si>
  <si>
    <r>
      <t xml:space="preserve">final       </t>
    </r>
    <r>
      <rPr>
        <b/>
        <sz val="12"/>
        <color theme="1"/>
        <rFont val="Calibri"/>
        <family val="2"/>
        <scheme val="minor"/>
      </rPr>
      <t xml:space="preserve"> 20mA</t>
    </r>
  </si>
  <si>
    <t>DUPLICADOR   para   Pt100</t>
  </si>
  <si>
    <t xml:space="preserve">conectar en </t>
  </si>
  <si>
    <t>rango duplicación PLC</t>
  </si>
  <si>
    <t>rango duplicación DUPLO</t>
  </si>
  <si>
    <t>RTD/TC ---&gt; mV</t>
  </si>
  <si>
    <t>datos a introducir</t>
  </si>
  <si>
    <t>bornas 4(-) y 8(+)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</si>
</sst>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Arial"/>
    </font>
    <font>
      <sz val="8"/>
      <name val="Calibri"/>
      <family val="2"/>
    </font>
    <font>
      <sz val="16"/>
      <name val="Arial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0" borderId="0" xfId="0" applyBorder="1"/>
    <xf numFmtId="0" fontId="0" fillId="0" borderId="0" xfId="0" applyFill="1" applyBorder="1"/>
    <xf numFmtId="1" fontId="0" fillId="3" borderId="2" xfId="0" applyNumberForma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Border="1"/>
    <xf numFmtId="0" fontId="6" fillId="5" borderId="0" xfId="0" applyFont="1" applyFill="1" applyBorder="1"/>
    <xf numFmtId="2" fontId="6" fillId="5" borderId="0" xfId="0" applyNumberFormat="1" applyFont="1" applyFill="1" applyBorder="1"/>
    <xf numFmtId="0" fontId="6" fillId="5" borderId="0" xfId="0" applyFont="1" applyFill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7" borderId="6" xfId="0" applyFill="1" applyBorder="1"/>
    <xf numFmtId="2" fontId="2" fillId="7" borderId="8" xfId="0" applyNumberFormat="1" applyFont="1" applyFill="1" applyBorder="1"/>
    <xf numFmtId="0" fontId="0" fillId="7" borderId="10" xfId="0" applyFill="1" applyBorder="1"/>
    <xf numFmtId="2" fontId="2" fillId="0" borderId="0" xfId="0" applyNumberFormat="1" applyFont="1" applyFill="1" applyBorder="1"/>
    <xf numFmtId="0" fontId="0" fillId="0" borderId="0" xfId="0" applyFill="1"/>
    <xf numFmtId="0" fontId="0" fillId="0" borderId="13" xfId="0" applyFill="1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Protection="1"/>
    <xf numFmtId="0" fontId="0" fillId="0" borderId="0" xfId="0" applyFill="1" applyProtection="1"/>
    <xf numFmtId="0" fontId="6" fillId="0" borderId="0" xfId="0" applyFont="1" applyProtection="1"/>
    <xf numFmtId="0" fontId="0" fillId="0" borderId="0" xfId="0" applyAlignment="1" applyProtection="1">
      <alignment horizontal="center"/>
    </xf>
    <xf numFmtId="2" fontId="2" fillId="7" borderId="9" xfId="0" applyNumberFormat="1" applyFont="1" applyFill="1" applyBorder="1" applyAlignment="1" applyProtection="1">
      <alignment horizontal="center"/>
    </xf>
    <xf numFmtId="2" fontId="2" fillId="7" borderId="8" xfId="0" applyNumberFormat="1" applyFont="1" applyFill="1" applyBorder="1" applyProtection="1"/>
    <xf numFmtId="0" fontId="0" fillId="8" borderId="6" xfId="0" applyFill="1" applyBorder="1"/>
    <xf numFmtId="164" fontId="4" fillId="8" borderId="8" xfId="0" applyNumberFormat="1" applyFont="1" applyFill="1" applyBorder="1" applyProtection="1">
      <protection locked="0"/>
    </xf>
    <xf numFmtId="2" fontId="4" fillId="8" borderId="8" xfId="0" applyNumberFormat="1" applyFont="1" applyFill="1" applyBorder="1" applyProtection="1">
      <protection locked="0"/>
    </xf>
    <xf numFmtId="2" fontId="0" fillId="8" borderId="6" xfId="0" applyNumberFormat="1" applyFill="1" applyBorder="1"/>
    <xf numFmtId="0" fontId="4" fillId="8" borderId="4" xfId="0" applyFont="1" applyFill="1" applyBorder="1" applyProtection="1">
      <protection locked="0"/>
    </xf>
    <xf numFmtId="0" fontId="0" fillId="8" borderId="5" xfId="0" applyFill="1" applyBorder="1"/>
    <xf numFmtId="0" fontId="4" fillId="8" borderId="8" xfId="0" applyFont="1" applyFill="1" applyBorder="1" applyProtection="1">
      <protection locked="0"/>
    </xf>
    <xf numFmtId="0" fontId="0" fillId="8" borderId="0" xfId="0" applyFill="1" applyProtection="1"/>
    <xf numFmtId="0" fontId="8" fillId="6" borderId="9" xfId="0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RowColHeaders="0" tabSelected="1" showRuler="0" zoomScaleNormal="100" workbookViewId="0">
      <selection activeCell="D19" sqref="D19"/>
    </sheetView>
  </sheetViews>
  <sheetFormatPr baseColWidth="10" defaultRowHeight="15.35" x14ac:dyDescent="0.3"/>
  <cols>
    <col min="1" max="1" width="5.88671875" customWidth="1"/>
    <col min="2" max="2" width="15.21875" customWidth="1"/>
    <col min="3" max="3" width="4.44140625" customWidth="1"/>
    <col min="4" max="4" width="12.109375" customWidth="1"/>
    <col min="5" max="5" width="15.109375" customWidth="1"/>
    <col min="6" max="6" width="13.109375" customWidth="1"/>
  </cols>
  <sheetData>
    <row r="1" spans="1:8" ht="19.350000000000001" thickBot="1" x14ac:dyDescent="0.4">
      <c r="A1" s="35"/>
      <c r="B1" s="49" t="s">
        <v>35</v>
      </c>
      <c r="C1" s="50"/>
      <c r="D1" s="51"/>
      <c r="E1" s="48" t="s">
        <v>40</v>
      </c>
      <c r="F1" s="35"/>
      <c r="G1" s="35"/>
    </row>
    <row r="2" spans="1:8" ht="16" thickBot="1" x14ac:dyDescent="0.35">
      <c r="A2" s="35"/>
      <c r="B2" s="36"/>
      <c r="C2" s="35"/>
      <c r="D2" s="35"/>
      <c r="E2" s="35"/>
      <c r="F2" s="35"/>
      <c r="G2" s="35"/>
    </row>
    <row r="3" spans="1:8" ht="16" x14ac:dyDescent="0.3">
      <c r="A3" s="35"/>
      <c r="C3" s="35"/>
      <c r="D3" s="52" t="s">
        <v>22</v>
      </c>
      <c r="E3" s="53"/>
      <c r="F3" s="37"/>
      <c r="G3" s="37"/>
      <c r="H3" s="18"/>
    </row>
    <row r="4" spans="1:8" ht="16" x14ac:dyDescent="0.3">
      <c r="A4" s="35"/>
      <c r="B4" s="38">
        <v>1</v>
      </c>
      <c r="C4" s="35"/>
      <c r="D4" s="56" t="s">
        <v>21</v>
      </c>
      <c r="E4" s="57"/>
      <c r="F4" s="37" t="s">
        <v>4</v>
      </c>
      <c r="G4" s="37"/>
      <c r="H4" s="18"/>
    </row>
    <row r="5" spans="1:8" ht="21.35" thickBot="1" x14ac:dyDescent="0.4">
      <c r="B5" s="24"/>
      <c r="D5" s="42">
        <v>-16</v>
      </c>
      <c r="E5" s="41" t="s">
        <v>5</v>
      </c>
      <c r="F5" s="19">
        <f>'tabla ºC'!M15</f>
        <v>93.721599999999995</v>
      </c>
      <c r="G5" s="18"/>
      <c r="H5" s="18"/>
    </row>
    <row r="6" spans="1:8" ht="16" thickBot="1" x14ac:dyDescent="0.35">
      <c r="B6" s="25" t="s">
        <v>23</v>
      </c>
      <c r="F6" s="18"/>
      <c r="G6" s="18"/>
      <c r="H6" s="18"/>
    </row>
    <row r="7" spans="1:8" ht="16" x14ac:dyDescent="0.3">
      <c r="B7" s="25" t="s">
        <v>15</v>
      </c>
      <c r="D7" s="58" t="s">
        <v>6</v>
      </c>
      <c r="E7" s="59"/>
      <c r="F7" s="18"/>
      <c r="G7" s="18"/>
      <c r="H7" s="18"/>
    </row>
    <row r="8" spans="1:8" ht="21.35" thickBot="1" x14ac:dyDescent="0.4">
      <c r="B8" s="26"/>
      <c r="D8" s="43">
        <v>98</v>
      </c>
      <c r="E8" s="44" t="s">
        <v>7</v>
      </c>
      <c r="F8" s="18"/>
      <c r="G8" s="18"/>
      <c r="H8" s="18"/>
    </row>
    <row r="9" spans="1:8" ht="3.35" customHeight="1" x14ac:dyDescent="0.3">
      <c r="C9" s="17"/>
      <c r="D9" s="17"/>
      <c r="E9" s="17"/>
      <c r="F9" s="18"/>
      <c r="G9" s="18"/>
      <c r="H9" s="18"/>
    </row>
    <row r="10" spans="1:8" ht="4.7" customHeight="1" x14ac:dyDescent="0.3">
      <c r="C10" s="17"/>
      <c r="D10" s="17"/>
      <c r="E10" s="17"/>
      <c r="F10" s="18"/>
      <c r="G10" s="18"/>
      <c r="H10" s="18"/>
    </row>
    <row r="11" spans="1:8" ht="4" customHeight="1" x14ac:dyDescent="0.3">
      <c r="C11" s="17"/>
      <c r="D11" s="18" t="s">
        <v>8</v>
      </c>
      <c r="E11" s="18"/>
      <c r="F11" s="18"/>
      <c r="G11" s="18"/>
      <c r="H11" s="20"/>
    </row>
    <row r="12" spans="1:8" ht="11.35" customHeight="1" x14ac:dyDescent="0.3">
      <c r="C12" s="17"/>
      <c r="D12" s="19">
        <f>D8/F5</f>
        <v>1.0456500956022945</v>
      </c>
      <c r="E12" s="18" t="s">
        <v>9</v>
      </c>
      <c r="F12" s="18"/>
      <c r="G12" s="18"/>
      <c r="H12" s="18"/>
    </row>
    <row r="13" spans="1:8" ht="16" customHeight="1" thickBot="1" x14ac:dyDescent="0.35">
      <c r="B13" s="1">
        <v>2</v>
      </c>
      <c r="F13" s="18"/>
      <c r="G13" s="21"/>
      <c r="H13" s="21"/>
    </row>
    <row r="14" spans="1:8" ht="18.7" x14ac:dyDescent="0.35">
      <c r="B14" s="24"/>
      <c r="D14" s="60" t="s">
        <v>37</v>
      </c>
      <c r="E14" s="61"/>
      <c r="F14" s="18"/>
      <c r="G14" s="21"/>
      <c r="H14" s="21"/>
    </row>
    <row r="15" spans="1:8" ht="16.7" thickBot="1" x14ac:dyDescent="0.35">
      <c r="B15" s="25"/>
      <c r="D15" s="62" t="s">
        <v>21</v>
      </c>
      <c r="E15" s="63"/>
      <c r="F15" s="18"/>
      <c r="G15" s="21"/>
      <c r="H15" s="21"/>
    </row>
    <row r="16" spans="1:8" ht="16" x14ac:dyDescent="0.3">
      <c r="B16" s="25" t="s">
        <v>24</v>
      </c>
      <c r="D16" s="11" t="s">
        <v>31</v>
      </c>
      <c r="E16" s="9"/>
      <c r="F16" s="18"/>
      <c r="G16" s="21" t="s">
        <v>10</v>
      </c>
      <c r="H16" s="21"/>
    </row>
    <row r="17" spans="2:8" ht="21.35" thickBot="1" x14ac:dyDescent="0.4">
      <c r="B17" s="25" t="s">
        <v>25</v>
      </c>
      <c r="D17" s="45">
        <v>-50</v>
      </c>
      <c r="E17" s="46" t="s">
        <v>5</v>
      </c>
      <c r="F17" s="19">
        <f>'tabla ºC'!M20</f>
        <v>80.31</v>
      </c>
      <c r="G17" s="22">
        <f>F17*D12</f>
        <v>83.976159177820279</v>
      </c>
      <c r="H17" s="21" t="s">
        <v>7</v>
      </c>
    </row>
    <row r="18" spans="2:8" ht="16" x14ac:dyDescent="0.3">
      <c r="B18" s="25" t="s">
        <v>16</v>
      </c>
      <c r="D18" s="12" t="s">
        <v>32</v>
      </c>
      <c r="E18" s="10"/>
      <c r="F18" s="18"/>
      <c r="G18" s="21" t="s">
        <v>11</v>
      </c>
      <c r="H18" s="21"/>
    </row>
    <row r="19" spans="2:8" ht="21.35" thickBot="1" x14ac:dyDescent="0.4">
      <c r="B19" s="26" t="s">
        <v>26</v>
      </c>
      <c r="D19" s="47">
        <v>50</v>
      </c>
      <c r="E19" s="41" t="s">
        <v>5</v>
      </c>
      <c r="F19" s="19">
        <f>'tabla ºC'!M24</f>
        <v>119.39</v>
      </c>
      <c r="G19" s="22">
        <f>F19*D12</f>
        <v>124.84016491395793</v>
      </c>
      <c r="H19" s="21" t="s">
        <v>7</v>
      </c>
    </row>
    <row r="20" spans="2:8" x14ac:dyDescent="0.3">
      <c r="F20" s="18"/>
      <c r="G20" s="23"/>
      <c r="H20" s="23"/>
    </row>
    <row r="21" spans="2:8" ht="16" thickBot="1" x14ac:dyDescent="0.35">
      <c r="F21" s="18"/>
      <c r="G21" s="18"/>
      <c r="H21" s="18"/>
    </row>
    <row r="22" spans="2:8" ht="19.350000000000001" thickBot="1" x14ac:dyDescent="0.4">
      <c r="B22" s="1">
        <v>3</v>
      </c>
      <c r="D22" s="54" t="s">
        <v>38</v>
      </c>
      <c r="E22" s="55"/>
      <c r="F22" s="18"/>
      <c r="G22" s="18"/>
      <c r="H22" s="18"/>
    </row>
    <row r="23" spans="2:8" ht="16" x14ac:dyDescent="0.3">
      <c r="B23" s="24" t="s">
        <v>17</v>
      </c>
      <c r="D23" s="12" t="s">
        <v>33</v>
      </c>
      <c r="E23" s="10"/>
      <c r="F23" s="18"/>
      <c r="G23" s="18"/>
      <c r="H23" s="18"/>
    </row>
    <row r="24" spans="2:8" ht="18.7" thickBot="1" x14ac:dyDescent="0.35">
      <c r="B24" s="25" t="s">
        <v>18</v>
      </c>
      <c r="D24" s="28">
        <f>IF(G19&lt;70,G17,IF(G19&lt;140,G17/2,IF(G19&lt;210,G17/3,IF(G19&lt;280,G17/4,IF(G19&lt;350,G17/5,IF(G19&lt;420,G17/6,IF(G19&lt;490,G17/7,IF(G19&lt;560,G17/8,IF(G19&lt;980,G17/14,IF(G19&lt;1050,G17/15,"no posible"))))))))))</f>
        <v>41.988079588910139</v>
      </c>
      <c r="E24" s="27" t="s">
        <v>7</v>
      </c>
      <c r="F24" s="17" t="s">
        <v>19</v>
      </c>
      <c r="G24" s="17"/>
      <c r="H24" s="18"/>
    </row>
    <row r="25" spans="2:8" s="31" customFormat="1" ht="4.7" customHeight="1" thickBot="1" x14ac:dyDescent="0.35">
      <c r="B25" s="32"/>
      <c r="D25" s="30"/>
      <c r="E25" s="15"/>
      <c r="F25" s="33"/>
      <c r="G25" s="33"/>
      <c r="H25" s="34"/>
    </row>
    <row r="26" spans="2:8" ht="16" x14ac:dyDescent="0.3">
      <c r="B26" s="25" t="s">
        <v>27</v>
      </c>
      <c r="D26" s="12" t="s">
        <v>34</v>
      </c>
      <c r="E26" s="10"/>
      <c r="F26" s="17" t="s">
        <v>20</v>
      </c>
      <c r="G26" s="17"/>
      <c r="H26" s="18"/>
    </row>
    <row r="27" spans="2:8" ht="18.7" thickBot="1" x14ac:dyDescent="0.35">
      <c r="B27" s="26"/>
      <c r="D27" s="40">
        <f>IF(G19&lt;70,G19,IF(G19&lt;140,G19/2,IF(G19&lt;210,G19/3,IF(G19&lt;280,G19/4,IF(G19&lt;350,G19/5,IF(G19&lt;420,G19/6,IF(G19&lt;490,G19/7,IF(G19&lt;560,G19/8,IF(G19&lt;980,G19/14,IF(G19&lt;1050,G19/15,"no posible"))))))))))</f>
        <v>62.420082456978967</v>
      </c>
      <c r="E27" s="27" t="s">
        <v>7</v>
      </c>
      <c r="F27" s="17" t="s">
        <v>39</v>
      </c>
      <c r="G27" s="17"/>
      <c r="H27" s="18"/>
    </row>
    <row r="28" spans="2:8" ht="18" x14ac:dyDescent="0.3">
      <c r="B28" s="14"/>
      <c r="D28" s="30"/>
      <c r="E28" s="15"/>
      <c r="F28" s="17"/>
      <c r="G28" s="17"/>
      <c r="H28" s="18"/>
    </row>
    <row r="29" spans="2:8" ht="16" thickBot="1" x14ac:dyDescent="0.35">
      <c r="B29" s="1">
        <v>4</v>
      </c>
      <c r="F29" s="17"/>
      <c r="G29" s="17"/>
      <c r="H29" s="17"/>
    </row>
    <row r="30" spans="2:8" ht="19.350000000000001" thickBot="1" x14ac:dyDescent="0.4">
      <c r="B30" s="24" t="s">
        <v>28</v>
      </c>
      <c r="D30" s="54" t="s">
        <v>30</v>
      </c>
      <c r="E30" s="55"/>
      <c r="F30" s="17" t="s">
        <v>36</v>
      </c>
      <c r="G30" s="17"/>
      <c r="H30" s="17"/>
    </row>
    <row r="31" spans="2:8" ht="18.7" thickBot="1" x14ac:dyDescent="0.35">
      <c r="B31" s="26" t="s">
        <v>29</v>
      </c>
      <c r="D31" s="39" t="str">
        <f>IF(G19&lt;70,": 1",IF(G19&lt;140,"B  :2",IF(G19&lt;210,"C :3",IF(G19&lt;280,"D  :4",IF(G19&lt;350,"E  :5",IF(G19&lt;420,"F  :6",IF(G19&lt;490,"G  :7",IF(G19&lt;560,"H  :8",IF(G19&lt;980,"I   :14",IF(G19&lt;1050,"J  :15","no posible"))))))))))</f>
        <v>B  :2</v>
      </c>
      <c r="E31" s="29"/>
      <c r="F31" s="17" t="s">
        <v>41</v>
      </c>
      <c r="G31" s="17"/>
      <c r="H31" s="17"/>
    </row>
  </sheetData>
  <sheetProtection sheet="1" objects="1" scenarios="1" selectLockedCells="1"/>
  <mergeCells count="8">
    <mergeCell ref="B1:D1"/>
    <mergeCell ref="D3:E3"/>
    <mergeCell ref="D30:E30"/>
    <mergeCell ref="D4:E4"/>
    <mergeCell ref="D7:E7"/>
    <mergeCell ref="D14:E14"/>
    <mergeCell ref="D22:E22"/>
    <mergeCell ref="D15:E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M51"/>
  <sheetViews>
    <sheetView topLeftCell="A4" workbookViewId="0">
      <selection activeCell="H27" sqref="H27"/>
    </sheetView>
  </sheetViews>
  <sheetFormatPr baseColWidth="10" defaultRowHeight="15.35" x14ac:dyDescent="0.3"/>
  <cols>
    <col min="10" max="10" width="13.6640625" customWidth="1"/>
  </cols>
  <sheetData>
    <row r="5" spans="5:13" x14ac:dyDescent="0.3">
      <c r="I5" s="13"/>
      <c r="J5" s="13"/>
      <c r="K5" s="13"/>
    </row>
    <row r="6" spans="5:13" x14ac:dyDescent="0.3">
      <c r="I6" s="13"/>
      <c r="J6" s="13"/>
      <c r="K6" s="13"/>
    </row>
    <row r="7" spans="5:13" x14ac:dyDescent="0.3">
      <c r="I7" s="15"/>
      <c r="J7" s="14"/>
      <c r="K7" s="13"/>
    </row>
    <row r="8" spans="5:13" x14ac:dyDescent="0.3">
      <c r="F8" s="5" t="s">
        <v>0</v>
      </c>
      <c r="G8" s="6" t="s">
        <v>1</v>
      </c>
      <c r="I8" s="14"/>
      <c r="J8" s="14"/>
      <c r="K8" s="13"/>
    </row>
    <row r="9" spans="5:13" x14ac:dyDescent="0.3">
      <c r="E9" s="1">
        <v>1</v>
      </c>
      <c r="F9" s="2">
        <v>-200</v>
      </c>
      <c r="G9" s="2">
        <v>18.489999999999998</v>
      </c>
      <c r="I9" s="13"/>
      <c r="J9" s="13"/>
      <c r="K9" s="13"/>
    </row>
    <row r="10" spans="5:13" x14ac:dyDescent="0.3">
      <c r="E10" s="1">
        <v>2</v>
      </c>
      <c r="F10" s="2">
        <v>-175</v>
      </c>
      <c r="G10" s="2">
        <v>29.2</v>
      </c>
      <c r="I10" s="13"/>
      <c r="J10" s="13"/>
      <c r="K10" s="13"/>
    </row>
    <row r="11" spans="5:13" x14ac:dyDescent="0.3">
      <c r="E11" s="1">
        <v>3</v>
      </c>
      <c r="F11" s="2">
        <v>-150</v>
      </c>
      <c r="G11" s="2">
        <v>39.71</v>
      </c>
      <c r="I11" s="13"/>
      <c r="J11" s="13"/>
      <c r="K11" s="13"/>
    </row>
    <row r="12" spans="5:13" x14ac:dyDescent="0.3">
      <c r="E12" s="1">
        <v>4</v>
      </c>
      <c r="F12" s="2">
        <v>-125</v>
      </c>
      <c r="G12" s="2">
        <v>50.06</v>
      </c>
    </row>
    <row r="13" spans="5:13" x14ac:dyDescent="0.3">
      <c r="E13" s="1">
        <v>5</v>
      </c>
      <c r="F13" s="2">
        <v>-100</v>
      </c>
      <c r="G13" s="2">
        <v>60.25</v>
      </c>
    </row>
    <row r="14" spans="5:13" x14ac:dyDescent="0.3">
      <c r="E14" s="1">
        <v>6</v>
      </c>
      <c r="F14" s="2">
        <v>-75</v>
      </c>
      <c r="G14" s="2">
        <v>70.33</v>
      </c>
      <c r="I14" t="s">
        <v>12</v>
      </c>
    </row>
    <row r="15" spans="5:13" x14ac:dyDescent="0.3">
      <c r="E15" s="1">
        <v>7</v>
      </c>
      <c r="F15" s="2">
        <v>-50</v>
      </c>
      <c r="G15" s="2">
        <v>80.31</v>
      </c>
      <c r="H15" s="4"/>
      <c r="I15" s="7" t="s">
        <v>2</v>
      </c>
      <c r="J15" s="64">
        <f>MATCH(I16,F9:F51,1)</f>
        <v>8</v>
      </c>
      <c r="K15" s="2">
        <f>HLOOKUP(J15,F9:F51,J15,1)</f>
        <v>-25</v>
      </c>
      <c r="L15" s="2">
        <f>VLOOKUP(K15,F9:G51,2,1)</f>
        <v>90.19</v>
      </c>
      <c r="M15" s="65">
        <f>(((L16-L15)/(K16-K15))*(I16-K15)+L15)</f>
        <v>93.721599999999995</v>
      </c>
    </row>
    <row r="16" spans="5:13" x14ac:dyDescent="0.3">
      <c r="E16" s="1">
        <v>8</v>
      </c>
      <c r="F16" s="2">
        <v>-25</v>
      </c>
      <c r="G16" s="2">
        <v>90.19</v>
      </c>
      <c r="H16" s="4"/>
      <c r="I16" s="16">
        <f>calibracion!D5</f>
        <v>-16</v>
      </c>
      <c r="J16" s="64"/>
      <c r="K16" s="2">
        <f>HLOOKUP(J15,F9:F51,J15+1,1)</f>
        <v>0</v>
      </c>
      <c r="L16" s="2">
        <f>VLOOKUP(K16,F9:G51,2,1)</f>
        <v>100</v>
      </c>
      <c r="M16" s="66"/>
    </row>
    <row r="17" spans="5:13" x14ac:dyDescent="0.3">
      <c r="E17" s="1">
        <v>9</v>
      </c>
      <c r="F17" s="2">
        <v>0</v>
      </c>
      <c r="G17" s="2">
        <v>100</v>
      </c>
    </row>
    <row r="18" spans="5:13" x14ac:dyDescent="0.3">
      <c r="E18" s="1">
        <v>10</v>
      </c>
      <c r="F18" s="2">
        <v>25</v>
      </c>
      <c r="G18" s="2">
        <v>109.73</v>
      </c>
      <c r="I18" t="s">
        <v>3</v>
      </c>
    </row>
    <row r="19" spans="5:13" x14ac:dyDescent="0.3">
      <c r="E19" s="1">
        <v>11</v>
      </c>
      <c r="F19" s="2">
        <v>50</v>
      </c>
      <c r="G19" s="2">
        <v>119.39</v>
      </c>
      <c r="I19" t="s">
        <v>13</v>
      </c>
    </row>
    <row r="20" spans="5:13" x14ac:dyDescent="0.3">
      <c r="E20" s="1">
        <v>12</v>
      </c>
      <c r="F20" s="2">
        <v>75</v>
      </c>
      <c r="G20" s="2">
        <v>128.97999999999999</v>
      </c>
      <c r="I20" s="7" t="s">
        <v>2</v>
      </c>
      <c r="J20" s="64">
        <f>MATCH(I21,F9:F51,1)</f>
        <v>7</v>
      </c>
      <c r="K20" s="2">
        <f>HLOOKUP(J20,F9:F51,J20,1)</f>
        <v>-50</v>
      </c>
      <c r="L20" s="2">
        <f>VLOOKUP(K20,F9:G51,2,1)</f>
        <v>80.31</v>
      </c>
      <c r="M20" s="65">
        <f>(((L21-L20)/(K21-K20))*(I21-K20)+L20)</f>
        <v>80.31</v>
      </c>
    </row>
    <row r="21" spans="5:13" x14ac:dyDescent="0.3">
      <c r="E21" s="1">
        <v>13</v>
      </c>
      <c r="F21" s="2">
        <v>100</v>
      </c>
      <c r="G21" s="2">
        <v>138.5</v>
      </c>
      <c r="I21" s="16">
        <f>calibracion!D17</f>
        <v>-50</v>
      </c>
      <c r="J21" s="64"/>
      <c r="K21" s="2">
        <f>HLOOKUP(J20,F9:F51,J20+1,1)</f>
        <v>-25</v>
      </c>
      <c r="L21" s="2">
        <f>VLOOKUP(K21,F9:G51,2,1)</f>
        <v>90.19</v>
      </c>
      <c r="M21" s="66"/>
    </row>
    <row r="22" spans="5:13" x14ac:dyDescent="0.3">
      <c r="E22" s="1">
        <v>14</v>
      </c>
      <c r="F22" s="2">
        <v>125</v>
      </c>
      <c r="G22" s="2">
        <v>147.94</v>
      </c>
    </row>
    <row r="23" spans="5:13" x14ac:dyDescent="0.3">
      <c r="E23" s="1">
        <v>15</v>
      </c>
      <c r="F23" s="2">
        <v>150</v>
      </c>
      <c r="G23" s="2">
        <v>157.31</v>
      </c>
      <c r="I23" t="s">
        <v>14</v>
      </c>
    </row>
    <row r="24" spans="5:13" x14ac:dyDescent="0.3">
      <c r="E24" s="1">
        <v>16</v>
      </c>
      <c r="F24" s="2">
        <v>175</v>
      </c>
      <c r="G24" s="2">
        <v>166.61</v>
      </c>
      <c r="I24" s="7" t="s">
        <v>2</v>
      </c>
      <c r="J24" s="64">
        <f>MATCH(I25,F9:F51,1)</f>
        <v>11</v>
      </c>
      <c r="K24" s="2">
        <f>HLOOKUP(J24,F9:F51,J24,1)</f>
        <v>50</v>
      </c>
      <c r="L24" s="2">
        <f>VLOOKUP(K24,F9:G51,2,1)</f>
        <v>119.39</v>
      </c>
      <c r="M24" s="65">
        <f>(((L25-L24)/(K25-K24))*(I25-K24)+L24)</f>
        <v>119.39</v>
      </c>
    </row>
    <row r="25" spans="5:13" x14ac:dyDescent="0.3">
      <c r="E25" s="1">
        <v>17</v>
      </c>
      <c r="F25" s="2">
        <v>200</v>
      </c>
      <c r="G25" s="2">
        <v>175.84</v>
      </c>
      <c r="I25" s="16">
        <f>calibracion!D19</f>
        <v>50</v>
      </c>
      <c r="J25" s="64"/>
      <c r="K25" s="2">
        <f>HLOOKUP(J24,F9:F51,J24+1,1)</f>
        <v>75</v>
      </c>
      <c r="L25" s="2">
        <f>VLOOKUP(K25,F9:G51,2,1)</f>
        <v>128.97999999999999</v>
      </c>
      <c r="M25" s="66"/>
    </row>
    <row r="26" spans="5:13" x14ac:dyDescent="0.3">
      <c r="E26" s="1">
        <v>18</v>
      </c>
      <c r="F26" s="2">
        <v>225</v>
      </c>
      <c r="G26" s="2">
        <v>184.99</v>
      </c>
    </row>
    <row r="27" spans="5:13" x14ac:dyDescent="0.3">
      <c r="E27" s="1">
        <v>19</v>
      </c>
      <c r="F27" s="2">
        <v>250</v>
      </c>
      <c r="G27" s="2">
        <v>194.07</v>
      </c>
      <c r="J27" s="8"/>
    </row>
    <row r="28" spans="5:13" x14ac:dyDescent="0.3">
      <c r="E28" s="1">
        <v>20</v>
      </c>
      <c r="F28" s="2">
        <v>275</v>
      </c>
      <c r="G28" s="2">
        <v>203.08</v>
      </c>
    </row>
    <row r="29" spans="5:13" x14ac:dyDescent="0.3">
      <c r="E29" s="1">
        <v>21</v>
      </c>
      <c r="F29" s="2">
        <v>300</v>
      </c>
      <c r="G29" s="2">
        <v>212.02</v>
      </c>
    </row>
    <row r="30" spans="5:13" x14ac:dyDescent="0.3">
      <c r="E30" s="1">
        <v>22</v>
      </c>
      <c r="F30" s="2">
        <v>325</v>
      </c>
      <c r="G30" s="2">
        <v>220.88</v>
      </c>
    </row>
    <row r="31" spans="5:13" x14ac:dyDescent="0.3">
      <c r="E31" s="1">
        <v>23</v>
      </c>
      <c r="F31" s="2">
        <v>350</v>
      </c>
      <c r="G31" s="2">
        <v>229.77</v>
      </c>
    </row>
    <row r="32" spans="5:13" x14ac:dyDescent="0.3">
      <c r="E32" s="1">
        <v>24</v>
      </c>
      <c r="F32" s="2">
        <v>375</v>
      </c>
      <c r="G32" s="2">
        <v>238.39</v>
      </c>
    </row>
    <row r="33" spans="5:7" x14ac:dyDescent="0.3">
      <c r="E33" s="1">
        <v>25</v>
      </c>
      <c r="F33" s="2">
        <v>400</v>
      </c>
      <c r="G33" s="3">
        <v>247.04</v>
      </c>
    </row>
    <row r="34" spans="5:7" x14ac:dyDescent="0.3">
      <c r="E34" s="1">
        <v>26</v>
      </c>
      <c r="F34" s="2">
        <v>425</v>
      </c>
      <c r="G34" s="3">
        <v>255.61</v>
      </c>
    </row>
    <row r="35" spans="5:7" x14ac:dyDescent="0.3">
      <c r="E35" s="1">
        <v>27</v>
      </c>
      <c r="F35" s="2">
        <v>450</v>
      </c>
      <c r="G35" s="3">
        <v>264.11</v>
      </c>
    </row>
    <row r="36" spans="5:7" x14ac:dyDescent="0.3">
      <c r="E36" s="1">
        <v>28</v>
      </c>
      <c r="F36" s="2">
        <v>475</v>
      </c>
      <c r="G36" s="3">
        <v>272.54000000000002</v>
      </c>
    </row>
    <row r="37" spans="5:7" x14ac:dyDescent="0.3">
      <c r="E37" s="1">
        <v>29</v>
      </c>
      <c r="F37" s="2">
        <v>500</v>
      </c>
      <c r="G37" s="3">
        <v>280.89999999999998</v>
      </c>
    </row>
    <row r="38" spans="5:7" x14ac:dyDescent="0.3">
      <c r="E38" s="1">
        <v>30</v>
      </c>
      <c r="F38" s="2">
        <v>525</v>
      </c>
      <c r="G38" s="3">
        <v>289.18</v>
      </c>
    </row>
    <row r="39" spans="5:7" x14ac:dyDescent="0.3">
      <c r="E39" s="1">
        <v>31</v>
      </c>
      <c r="F39" s="2">
        <v>550</v>
      </c>
      <c r="G39" s="3">
        <v>297.39</v>
      </c>
    </row>
    <row r="40" spans="5:7" x14ac:dyDescent="0.3">
      <c r="E40" s="1">
        <v>32</v>
      </c>
      <c r="F40" s="2">
        <v>575</v>
      </c>
      <c r="G40" s="3">
        <v>305.52999999999997</v>
      </c>
    </row>
    <row r="41" spans="5:7" x14ac:dyDescent="0.3">
      <c r="E41" s="1">
        <v>33</v>
      </c>
      <c r="F41" s="2">
        <v>600</v>
      </c>
      <c r="G41" s="3">
        <v>313.58999999999997</v>
      </c>
    </row>
    <row r="42" spans="5:7" x14ac:dyDescent="0.3">
      <c r="E42" s="1">
        <v>34</v>
      </c>
      <c r="F42" s="2">
        <v>625</v>
      </c>
      <c r="G42" s="3">
        <v>321.58999999999997</v>
      </c>
    </row>
    <row r="43" spans="5:7" x14ac:dyDescent="0.3">
      <c r="E43" s="1">
        <v>35</v>
      </c>
      <c r="F43" s="2">
        <v>650</v>
      </c>
      <c r="G43" s="3">
        <v>329.51</v>
      </c>
    </row>
    <row r="44" spans="5:7" x14ac:dyDescent="0.3">
      <c r="E44" s="1">
        <v>36</v>
      </c>
      <c r="F44" s="2">
        <v>675</v>
      </c>
      <c r="G44" s="3">
        <v>337.36</v>
      </c>
    </row>
    <row r="45" spans="5:7" x14ac:dyDescent="0.3">
      <c r="E45" s="1">
        <v>37</v>
      </c>
      <c r="F45" s="2">
        <v>700</v>
      </c>
      <c r="G45" s="3">
        <v>345.13</v>
      </c>
    </row>
    <row r="46" spans="5:7" x14ac:dyDescent="0.3">
      <c r="E46" s="1">
        <v>38</v>
      </c>
      <c r="F46" s="2">
        <v>725</v>
      </c>
      <c r="G46" s="3">
        <v>352.83</v>
      </c>
    </row>
    <row r="47" spans="5:7" x14ac:dyDescent="0.3">
      <c r="E47" s="1">
        <v>39</v>
      </c>
      <c r="F47" s="2">
        <v>750</v>
      </c>
      <c r="G47" s="3">
        <v>360.47</v>
      </c>
    </row>
    <row r="48" spans="5:7" x14ac:dyDescent="0.3">
      <c r="E48" s="1">
        <v>40</v>
      </c>
      <c r="F48" s="2">
        <v>775</v>
      </c>
      <c r="G48" s="3">
        <v>368.02</v>
      </c>
    </row>
    <row r="49" spans="5:7" x14ac:dyDescent="0.3">
      <c r="E49" s="1">
        <v>41</v>
      </c>
      <c r="F49" s="2">
        <v>800</v>
      </c>
      <c r="G49" s="3">
        <v>375.51</v>
      </c>
    </row>
    <row r="50" spans="5:7" x14ac:dyDescent="0.3">
      <c r="E50" s="1">
        <v>42</v>
      </c>
      <c r="F50" s="2">
        <v>825</v>
      </c>
      <c r="G50" s="3">
        <v>382.92</v>
      </c>
    </row>
    <row r="51" spans="5:7" x14ac:dyDescent="0.3">
      <c r="E51" s="1">
        <v>43</v>
      </c>
      <c r="F51" s="2">
        <v>850</v>
      </c>
      <c r="G51" s="3">
        <v>390.26</v>
      </c>
    </row>
  </sheetData>
  <mergeCells count="6">
    <mergeCell ref="J24:J25"/>
    <mergeCell ref="M24:M25"/>
    <mergeCell ref="J15:J16"/>
    <mergeCell ref="M15:M16"/>
    <mergeCell ref="J20:J21"/>
    <mergeCell ref="M20:M21"/>
  </mergeCells>
  <phoneticPr fontId="3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calibracion</vt:lpstr>
      <vt:lpstr>tabla ºC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AURELIO</cp:lastModifiedBy>
  <dcterms:created xsi:type="dcterms:W3CDTF">2014-11-26T20:32:18Z</dcterms:created>
  <dcterms:modified xsi:type="dcterms:W3CDTF">2020-05-28T12:25:36Z</dcterms:modified>
</cp:coreProperties>
</file>